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 name="Sheet4" sheetId="4" r:id="rId4"/>
  </sheets>
  <calcPr calcId="144525"/>
</workbook>
</file>

<file path=xl/calcChain.xml><?xml version="1.0" encoding="utf-8"?>
<calcChain xmlns="http://schemas.openxmlformats.org/spreadsheetml/2006/main">
  <c r="I7" i="3" l="1"/>
  <c r="I8" i="3" s="1"/>
  <c r="I6" i="3"/>
  <c r="I5" i="3"/>
  <c r="I4" i="3"/>
  <c r="I7" i="4"/>
  <c r="I8" i="4" s="1"/>
  <c r="I9" i="4" s="1"/>
  <c r="I9" i="3" l="1"/>
  <c r="I10" i="3" s="1"/>
  <c r="I11" i="3" s="1"/>
  <c r="I10" i="4"/>
  <c r="I7" i="1"/>
  <c r="I8" i="1" l="1"/>
  <c r="I9" i="1" s="1"/>
  <c r="I10" i="1" s="1"/>
</calcChain>
</file>

<file path=xl/sharedStrings.xml><?xml version="1.0" encoding="utf-8"?>
<sst xmlns="http://schemas.openxmlformats.org/spreadsheetml/2006/main" count="94" uniqueCount="56">
  <si>
    <t>Sl No</t>
  </si>
  <si>
    <t>Description of items</t>
  </si>
  <si>
    <t>Quantity</t>
  </si>
  <si>
    <t>Unit</t>
  </si>
  <si>
    <t>Rate as per SoR
Rs.</t>
  </si>
  <si>
    <t>GST
Rs</t>
  </si>
  <si>
    <t>Cess
Rs.</t>
  </si>
  <si>
    <t>Rate including GST &amp; Cess
Rs.</t>
  </si>
  <si>
    <t>Amount
Rs.</t>
  </si>
  <si>
    <t>Cum</t>
  </si>
  <si>
    <t>Total amount including GST and Cess  (A)</t>
  </si>
  <si>
    <t>Total Amount excluding Cess  (B) = A /1.01</t>
  </si>
  <si>
    <t>Contingency  (C) = @ 3.00% on (B)</t>
  </si>
  <si>
    <t>Total Estimated Amount = (A+C)</t>
  </si>
  <si>
    <t>FORMAT FOR ANALYSIS OF RATE OF STONE / LATERITE BOULDER AT SITE BY THE CONTRACTOR</t>
  </si>
  <si>
    <t>Supply of stone / laterite boulders at  site including cost of material, loading, unloading and carriage and including all incidental charges like Royalty,complete. (Royalty certificate in original from concerned authority are to be submitted along with the bill)</t>
  </si>
  <si>
    <t>A</t>
  </si>
  <si>
    <t xml:space="preserve">Cost of stone / laterite boulders at quarry site including Royalty  charges vide item no.2.94 of USoR (Royalty certificate in original from concerned authority are to be submitted along with the bill, otherwise amount of Royalty will be deducted from the bill) </t>
  </si>
  <si>
    <t>B</t>
  </si>
  <si>
    <t>Overhead Charges @8% over A</t>
  </si>
  <si>
    <t>C</t>
  </si>
  <si>
    <t>Contractor's profit @10% over (A + B)</t>
  </si>
  <si>
    <t>D</t>
  </si>
  <si>
    <t>Loading of boulder into truck  at loading point and unloading at destination vide item no.2.22 of USoR</t>
  </si>
  <si>
    <t>E</t>
  </si>
  <si>
    <t>Carriage of boulder from quarry site to working site vide PW (Roads) Schedule</t>
  </si>
  <si>
    <t>F</t>
  </si>
  <si>
    <t>Cost of material at site</t>
  </si>
  <si>
    <t>E-1</t>
  </si>
  <si>
    <t>Earthwork from borrowpits over existing embank-ment or for repairing to embankments, closing breaches etc., within initial lead of 30 metre and lift of 1.50 metre including breaking clods, and depositing the same in layers not exceeding 25cm and rough dressing etc. complete as per profile.</t>
  </si>
  <si>
    <t>Supplying Nylon cage netting 1 metre x 1 metre x 1 metre size with knot having mesh size 17.5cm x 17.5cm constructed with nylon thread (210 x 24) having tensile strength not less than 250 kg/sqcm including carrying, delivery and stacking at site inclusive of all taxes complete.</t>
  </si>
  <si>
    <t>Each</t>
  </si>
  <si>
    <t>Supplying Jhaw / Eucalyptus Bullah piles at worksite, including dressing and making one end pointed
v) 20 cm diameter</t>
  </si>
  <si>
    <t>Metre</t>
  </si>
  <si>
    <t>Total estimated cost of earthwork related items as per SoR (excluding GST &amp; Cess), i.e. Sl.1 amounting to ` 32,40,000.00 is 30.5% of the total estimated cost of all items as per SoR (i.e. ` 1,06,15,000.00). Hence, GST on all the items has been considered as 12%.</t>
  </si>
  <si>
    <t>Proforma  for preparation of estimate involving conglomeration of earthwork related items and other items,  where value of earthwork related items is less than 75% of the total value of the estimate</t>
  </si>
  <si>
    <t>Annexure - 1A</t>
  </si>
  <si>
    <t>Earthwork from borrowpits over existing embankment or for repairing to embank-ments, closing breaches etc., within initial lead of 30 metre and lift of 1.50 metre including breaking clods, and depositing the same in layers not exceeding 25cm and rough dressing etc. complete as per profile.</t>
  </si>
  <si>
    <t>Extra rate over Item No.1 for every additional lead of 30 metre or part thereof, beyond the initial lead of 30m (1 additional lead).</t>
  </si>
  <si>
    <t>Extra rate over Item No.1 for every additional lift of 1.50 metre or part thereof, beyond the initial lift of 1.50m (2 additional lifts).</t>
  </si>
  <si>
    <r>
      <t xml:space="preserve">12.00 x 2 </t>
    </r>
    <r>
      <rPr>
        <sz val="11"/>
        <color theme="1"/>
        <rFont val="Verdana"/>
        <family val="2"/>
      </rPr>
      <t>=</t>
    </r>
    <r>
      <rPr>
        <sz val="11"/>
        <color theme="1"/>
        <rFont val="Arial"/>
        <family val="2"/>
      </rPr>
      <t xml:space="preserve"> 24.00</t>
    </r>
  </si>
  <si>
    <t>Extra rate over Item No.1 for every additional lead of 30 metre or part thereof, beyond the initial lead of 30m
 (1 additional lead).</t>
  </si>
  <si>
    <t>Extra rate over Item No.1 for every additional lift of 1.50 metre or part thereof, beyond the initial lift of 1.50m 
(2 additional lifts).</t>
  </si>
  <si>
    <t>Supplying Jhaw / Eucalyptus Bullah piles at worksite, including dressing and making one end pointed 
(ii) 12.5cm diameter.</t>
  </si>
  <si>
    <t>Total estimated cost of earthwork related items as per SoR (excluding GST &amp; Cess), i.e. (Sl.1+Sl.2+Sl.3) amounting to ` 1,11,00,000.00 is 97.5% of the total estimated cost of all items as per SoR (excluding GST &amp; Cess) (i.e. ` 1,13,90,000.00). Hence, GST on all the items has been considered as 5%.</t>
  </si>
  <si>
    <t>NOTE :-</t>
  </si>
  <si>
    <t>Rate of GST &amp; Cess should always be checked and considered as applicable, during preparation of the estimate.</t>
  </si>
  <si>
    <t>REMARKS</t>
  </si>
  <si>
    <t>Proforma for preparation of estimate involving conglomeration of earthwork related items and other items,  where value of earthwork related items is more than 75% of the total value of the estimate</t>
  </si>
  <si>
    <t>Annexure - 1B</t>
  </si>
  <si>
    <t>Earthwork from borrowpits over existing embank-ment or for repairing to embank-ments, closing breaches etc., within initial lead of 30 metre and lift of 1.50 metre including breaking clods, and depositing the same in layers not exceeding 25cm and rough dressing etc. complete as per profile.</t>
  </si>
  <si>
    <r>
      <t xml:space="preserve">12.00 x 2  </t>
    </r>
    <r>
      <rPr>
        <sz val="11"/>
        <color theme="1"/>
        <rFont val="Verdana"/>
        <family val="2"/>
      </rPr>
      <t>=</t>
    </r>
    <r>
      <rPr>
        <sz val="11"/>
        <color theme="1"/>
        <rFont val="Arial"/>
        <family val="2"/>
      </rPr>
      <t xml:space="preserve"> 24.00</t>
    </r>
  </si>
  <si>
    <t>Annexure - 1C</t>
  </si>
  <si>
    <t>Proforma for preparation of estimate involving conglomeration of earthwork related items</t>
  </si>
  <si>
    <r>
      <t xml:space="preserve">As there is no item, other than earthwork related items, no GST will be applicable in regard to this estimate. As such, GST rate is considered as </t>
    </r>
    <r>
      <rPr>
        <b/>
        <sz val="11"/>
        <color theme="1"/>
        <rFont val="Arial"/>
        <family val="2"/>
      </rPr>
      <t>‘</t>
    </r>
    <r>
      <rPr>
        <sz val="11"/>
        <color theme="1"/>
        <rFont val="Arial"/>
        <family val="2"/>
      </rPr>
      <t>0%</t>
    </r>
    <r>
      <rPr>
        <b/>
        <sz val="11"/>
        <color theme="1"/>
        <rFont val="Arial"/>
        <family val="2"/>
      </rPr>
      <t>’</t>
    </r>
    <r>
      <rPr>
        <sz val="11"/>
        <color theme="1"/>
        <rFont val="Arial"/>
        <family val="2"/>
      </rPr>
      <t>.</t>
    </r>
  </si>
  <si>
    <t>Rate of GST &amp; Cess should always be checked and considered as applicable, during preparation of the estimate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</si>
</sst>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12"/>
      <color theme="1"/>
      <name val="Calibri"/>
      <family val="2"/>
      <scheme val="minor"/>
    </font>
    <font>
      <sz val="10"/>
      <name val="Arial"/>
      <family val="2"/>
    </font>
    <font>
      <sz val="11"/>
      <name val="Arial"/>
      <family val="2"/>
    </font>
    <font>
      <b/>
      <sz val="12"/>
      <name val="Arial"/>
      <family val="2"/>
    </font>
    <font>
      <sz val="12"/>
      <name val="Arial"/>
      <family val="2"/>
    </font>
    <font>
      <b/>
      <sz val="14"/>
      <name val="Arial"/>
      <family val="2"/>
    </font>
    <font>
      <sz val="14"/>
      <name val="Arial"/>
      <family val="2"/>
    </font>
    <font>
      <b/>
      <sz val="11"/>
      <color theme="1"/>
      <name val="Calibri"/>
      <family val="2"/>
      <scheme val="minor"/>
    </font>
    <font>
      <sz val="11"/>
      <color theme="1"/>
      <name val="Arial"/>
      <family val="2"/>
    </font>
    <font>
      <sz val="10"/>
      <color theme="1"/>
      <name val="Arial"/>
      <family val="2"/>
    </font>
    <font>
      <u/>
      <sz val="11"/>
      <color theme="1"/>
      <name val="Arial"/>
      <family val="2"/>
    </font>
    <font>
      <sz val="12"/>
      <color theme="1"/>
      <name val="Arial"/>
      <family val="2"/>
    </font>
    <font>
      <sz val="11"/>
      <color theme="1"/>
      <name val="Verdana"/>
      <family val="2"/>
    </font>
    <font>
      <b/>
      <sz val="11"/>
      <color theme="1"/>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3" fillId="0" borderId="0"/>
    <xf numFmtId="0" fontId="1" fillId="0" borderId="0"/>
  </cellStyleXfs>
  <cellXfs count="41">
    <xf numFmtId="0" fontId="0" fillId="0" borderId="0" xfId="0"/>
    <xf numFmtId="0" fontId="0" fillId="0" borderId="2" xfId="0" applyBorder="1" applyAlignment="1">
      <alignment horizontal="center" vertical="top" wrapText="1"/>
    </xf>
    <xf numFmtId="0" fontId="0" fillId="0" borderId="2" xfId="0" applyFill="1" applyBorder="1" applyAlignment="1">
      <alignment horizontal="center" vertical="top" wrapText="1"/>
    </xf>
    <xf numFmtId="0" fontId="2" fillId="0" borderId="2" xfId="0" applyFont="1" applyBorder="1" applyAlignment="1">
      <alignment horizontal="center" vertical="top"/>
    </xf>
    <xf numFmtId="0" fontId="0" fillId="0" borderId="2" xfId="0" applyBorder="1"/>
    <xf numFmtId="2" fontId="4" fillId="0" borderId="3" xfId="1" applyNumberFormat="1" applyFont="1" applyFill="1" applyBorder="1" applyAlignment="1">
      <alignment vertical="center"/>
    </xf>
    <xf numFmtId="0" fontId="6" fillId="0" borderId="2" xfId="0" applyNumberFormat="1" applyFont="1" applyFill="1" applyBorder="1" applyAlignment="1" applyProtection="1">
      <alignment horizontal="center" vertical="top"/>
    </xf>
    <xf numFmtId="0" fontId="6" fillId="0" borderId="2" xfId="2" applyFont="1" applyFill="1" applyBorder="1" applyAlignment="1">
      <alignment vertical="top" wrapText="1"/>
    </xf>
    <xf numFmtId="0" fontId="6" fillId="0" borderId="2" xfId="0" applyNumberFormat="1" applyFont="1" applyFill="1" applyBorder="1" applyAlignment="1" applyProtection="1">
      <alignment vertical="top"/>
    </xf>
    <xf numFmtId="0" fontId="3" fillId="0" borderId="2" xfId="0" applyNumberFormat="1" applyFont="1" applyFill="1" applyBorder="1" applyAlignment="1" applyProtection="1">
      <alignment vertical="top"/>
    </xf>
    <xf numFmtId="0" fontId="6"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7" fillId="0" borderId="2"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vertical="top"/>
    </xf>
    <xf numFmtId="0" fontId="0" fillId="0" borderId="7" xfId="0" applyBorder="1" applyAlignment="1">
      <alignment horizontal="center" vertical="top" wrapText="1"/>
    </xf>
    <xf numFmtId="0" fontId="0" fillId="0" borderId="7" xfId="0" applyFill="1" applyBorder="1" applyAlignment="1">
      <alignment horizontal="center" vertical="top" wrapText="1"/>
    </xf>
    <xf numFmtId="0" fontId="0" fillId="0" borderId="3" xfId="0" applyBorder="1"/>
    <xf numFmtId="0" fontId="11" fillId="0" borderId="2" xfId="0" applyFont="1" applyBorder="1" applyAlignment="1">
      <alignment horizontal="justify" vertical="top" wrapText="1"/>
    </xf>
    <xf numFmtId="0" fontId="10" fillId="0" borderId="2" xfId="0" applyFont="1" applyBorder="1" applyAlignment="1">
      <alignment horizontal="center" vertical="top" wrapText="1"/>
    </xf>
    <xf numFmtId="3"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2" fontId="10" fillId="0" borderId="2" xfId="0" applyNumberFormat="1" applyFont="1" applyBorder="1" applyAlignment="1">
      <alignment horizontal="center" vertical="center" wrapText="1"/>
    </xf>
    <xf numFmtId="4" fontId="10" fillId="0" borderId="2" xfId="0" applyNumberFormat="1" applyFont="1" applyBorder="1" applyAlignment="1">
      <alignment horizontal="right" vertical="center" wrapText="1"/>
    </xf>
    <xf numFmtId="0" fontId="0" fillId="0" borderId="7" xfId="0" applyBorder="1"/>
    <xf numFmtId="0" fontId="0" fillId="0" borderId="8" xfId="0" applyBorder="1"/>
    <xf numFmtId="0" fontId="9" fillId="0" borderId="2" xfId="0" applyFont="1" applyBorder="1" applyAlignment="1">
      <alignment vertical="top" wrapText="1"/>
    </xf>
    <xf numFmtId="0" fontId="9" fillId="0" borderId="2" xfId="0" applyFont="1" applyBorder="1" applyAlignment="1">
      <alignment horizontal="center" vertical="top"/>
    </xf>
    <xf numFmtId="0" fontId="12" fillId="0" borderId="0" xfId="0" applyFont="1" applyAlignment="1">
      <alignment vertical="top" wrapText="1"/>
    </xf>
    <xf numFmtId="0" fontId="10" fillId="0" borderId="2" xfId="0" applyFont="1" applyBorder="1" applyAlignment="1">
      <alignment horizontal="left" vertical="top" wrapText="1"/>
    </xf>
    <xf numFmtId="0" fontId="2" fillId="0" borderId="1" xfId="0" applyFont="1" applyBorder="1" applyAlignment="1">
      <alignment horizontal="right"/>
    </xf>
    <xf numFmtId="0" fontId="13" fillId="0" borderId="2" xfId="0" applyFont="1" applyBorder="1" applyAlignment="1">
      <alignment horizontal="center" vertical="top" wrapText="1"/>
    </xf>
    <xf numFmtId="2" fontId="4" fillId="0" borderId="3" xfId="1" applyNumberFormat="1" applyFont="1" applyFill="1" applyBorder="1" applyAlignment="1">
      <alignment horizontal="left" vertical="top"/>
    </xf>
    <xf numFmtId="2" fontId="4" fillId="0" borderId="2" xfId="1" applyNumberFormat="1" applyFont="1" applyFill="1" applyBorder="1" applyAlignment="1">
      <alignment horizontal="left" vertical="top"/>
    </xf>
    <xf numFmtId="0" fontId="5" fillId="0" borderId="4" xfId="0" applyNumberFormat="1" applyFont="1" applyFill="1" applyBorder="1" applyAlignment="1" applyProtection="1">
      <alignment horizontal="center" vertical="top" wrapText="1"/>
    </xf>
    <xf numFmtId="0" fontId="5" fillId="0" borderId="5" xfId="0" applyNumberFormat="1" applyFont="1" applyFill="1" applyBorder="1" applyAlignment="1" applyProtection="1">
      <alignment horizontal="center" vertical="top" wrapText="1"/>
    </xf>
    <xf numFmtId="0" fontId="5" fillId="0" borderId="6" xfId="0" applyNumberFormat="1" applyFont="1" applyFill="1" applyBorder="1" applyAlignment="1" applyProtection="1">
      <alignment horizontal="center" vertical="top" wrapText="1"/>
    </xf>
    <xf numFmtId="0" fontId="6" fillId="0" borderId="4" xfId="0" applyNumberFormat="1" applyFont="1" applyFill="1" applyBorder="1" applyAlignment="1" applyProtection="1">
      <alignment horizontal="center" vertical="top" wrapText="1"/>
    </xf>
    <xf numFmtId="0" fontId="6" fillId="0" borderId="5" xfId="0" applyNumberFormat="1" applyFont="1" applyFill="1" applyBorder="1" applyAlignment="1" applyProtection="1">
      <alignment horizontal="center" vertical="top" wrapText="1"/>
    </xf>
    <xf numFmtId="0" fontId="6" fillId="0" borderId="6"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center" vertical="top"/>
    </xf>
    <xf numFmtId="0" fontId="0" fillId="0" borderId="2" xfId="0" applyBorder="1" applyAlignment="1">
      <alignment horizontal="left" vertical="top" wrapText="1"/>
    </xf>
  </cellXfs>
  <cellStyles count="3">
    <cellStyle name="Normal" xfId="0" builtinId="0"/>
    <cellStyle name="Normal 3" xfId="1"/>
    <cellStyle name="Normal 6"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5" workbookViewId="0">
      <selection activeCell="B6" sqref="B6"/>
    </sheetView>
  </sheetViews>
  <sheetFormatPr defaultRowHeight="15" x14ac:dyDescent="0.25"/>
  <cols>
    <col min="1" max="1" width="4.42578125" customWidth="1"/>
    <col min="2" max="2" width="21.42578125" customWidth="1"/>
    <col min="3" max="3" width="9.28515625" customWidth="1"/>
    <col min="4" max="4" width="8.28515625" customWidth="1"/>
    <col min="5" max="5" width="8.42578125" customWidth="1"/>
    <col min="6" max="6" width="7.85546875" customWidth="1"/>
    <col min="7" max="7" width="8.85546875" customWidth="1"/>
    <col min="9" max="9" width="14" customWidth="1"/>
  </cols>
  <sheetData>
    <row r="1" spans="1:9" ht="15.75" x14ac:dyDescent="0.25">
      <c r="G1" s="29" t="s">
        <v>36</v>
      </c>
      <c r="H1" s="29"/>
      <c r="I1" s="29"/>
    </row>
    <row r="2" spans="1:9" ht="51.75" customHeight="1" x14ac:dyDescent="0.25">
      <c r="A2" s="30" t="s">
        <v>35</v>
      </c>
      <c r="B2" s="30"/>
      <c r="C2" s="30"/>
      <c r="D2" s="30"/>
      <c r="E2" s="30"/>
      <c r="F2" s="30"/>
      <c r="G2" s="30"/>
      <c r="H2" s="30"/>
      <c r="I2" s="30"/>
    </row>
    <row r="3" spans="1:9" ht="75" x14ac:dyDescent="0.25">
      <c r="A3" s="14" t="s">
        <v>0</v>
      </c>
      <c r="B3" s="14" t="s">
        <v>1</v>
      </c>
      <c r="C3" s="14" t="s">
        <v>2</v>
      </c>
      <c r="D3" s="14" t="s">
        <v>3</v>
      </c>
      <c r="E3" s="14" t="s">
        <v>4</v>
      </c>
      <c r="F3" s="14" t="s">
        <v>5</v>
      </c>
      <c r="G3" s="14" t="s">
        <v>6</v>
      </c>
      <c r="H3" s="14" t="s">
        <v>7</v>
      </c>
      <c r="I3" s="15" t="s">
        <v>8</v>
      </c>
    </row>
    <row r="4" spans="1:9" ht="178.5" x14ac:dyDescent="0.25">
      <c r="A4" s="3">
        <v>1</v>
      </c>
      <c r="B4" s="17" t="s">
        <v>29</v>
      </c>
      <c r="C4" s="19">
        <v>40000</v>
      </c>
      <c r="D4" s="20" t="s">
        <v>9</v>
      </c>
      <c r="E4" s="21">
        <v>81</v>
      </c>
      <c r="F4" s="21">
        <v>9.7200000000000006</v>
      </c>
      <c r="G4" s="21">
        <v>0.91</v>
      </c>
      <c r="H4" s="21">
        <v>91.63</v>
      </c>
      <c r="I4" s="22">
        <v>3665200</v>
      </c>
    </row>
    <row r="5" spans="1:9" ht="96.75" customHeight="1" x14ac:dyDescent="0.25">
      <c r="A5" s="3">
        <v>2</v>
      </c>
      <c r="B5" s="17" t="s">
        <v>32</v>
      </c>
      <c r="C5" s="19">
        <v>5000</v>
      </c>
      <c r="D5" s="20" t="s">
        <v>33</v>
      </c>
      <c r="E5" s="21">
        <v>305</v>
      </c>
      <c r="F5" s="21">
        <v>36.6</v>
      </c>
      <c r="G5" s="21">
        <v>3.42</v>
      </c>
      <c r="H5" s="21">
        <v>345.02</v>
      </c>
      <c r="I5" s="22">
        <v>1725100</v>
      </c>
    </row>
    <row r="6" spans="1:9" ht="172.5" customHeight="1" x14ac:dyDescent="0.25">
      <c r="A6" s="3">
        <v>3</v>
      </c>
      <c r="B6" s="17" t="s">
        <v>30</v>
      </c>
      <c r="C6" s="19">
        <v>50000</v>
      </c>
      <c r="D6" s="20" t="s">
        <v>31</v>
      </c>
      <c r="E6" s="21">
        <v>117</v>
      </c>
      <c r="F6" s="21">
        <v>14.04</v>
      </c>
      <c r="G6" s="21">
        <v>1.31</v>
      </c>
      <c r="H6" s="21">
        <v>132.35</v>
      </c>
      <c r="I6" s="22">
        <v>6617500</v>
      </c>
    </row>
    <row r="7" spans="1:9" ht="20.100000000000001" customHeight="1" x14ac:dyDescent="0.25">
      <c r="A7" s="16"/>
      <c r="B7" s="31" t="s">
        <v>10</v>
      </c>
      <c r="C7" s="31"/>
      <c r="D7" s="31"/>
      <c r="E7" s="31"/>
      <c r="F7" s="31"/>
      <c r="G7" s="31"/>
      <c r="H7" s="31"/>
      <c r="I7" s="5">
        <f>SUM(I4:I6)</f>
        <v>12007800</v>
      </c>
    </row>
    <row r="8" spans="1:9" ht="20.100000000000001" customHeight="1" x14ac:dyDescent="0.25">
      <c r="A8" s="4"/>
      <c r="B8" s="32" t="s">
        <v>11</v>
      </c>
      <c r="C8" s="32"/>
      <c r="D8" s="32"/>
      <c r="E8" s="32"/>
      <c r="F8" s="32"/>
      <c r="G8" s="32"/>
      <c r="H8" s="32"/>
      <c r="I8" s="5">
        <f>ROUND((I7/1.01),0)</f>
        <v>11888911</v>
      </c>
    </row>
    <row r="9" spans="1:9" ht="20.100000000000001" customHeight="1" x14ac:dyDescent="0.25">
      <c r="A9" s="4"/>
      <c r="B9" s="32" t="s">
        <v>12</v>
      </c>
      <c r="C9" s="32"/>
      <c r="D9" s="32"/>
      <c r="E9" s="32"/>
      <c r="F9" s="32"/>
      <c r="G9" s="32"/>
      <c r="H9" s="32"/>
      <c r="I9" s="5">
        <f>ROUND((I8*0.03),0)</f>
        <v>356667</v>
      </c>
    </row>
    <row r="10" spans="1:9" ht="20.100000000000001" customHeight="1" x14ac:dyDescent="0.25">
      <c r="A10" s="4"/>
      <c r="B10" s="32" t="s">
        <v>13</v>
      </c>
      <c r="C10" s="32"/>
      <c r="D10" s="32"/>
      <c r="E10" s="32"/>
      <c r="F10" s="32"/>
      <c r="G10" s="32"/>
      <c r="H10" s="32"/>
      <c r="I10" s="5">
        <f>I7+I9</f>
        <v>12364467</v>
      </c>
    </row>
    <row r="11" spans="1:9" ht="50.25" customHeight="1" x14ac:dyDescent="0.25">
      <c r="A11" s="25" t="s">
        <v>45</v>
      </c>
      <c r="B11" s="28" t="s">
        <v>34</v>
      </c>
      <c r="C11" s="28"/>
      <c r="D11" s="28"/>
      <c r="E11" s="28"/>
      <c r="F11" s="28"/>
      <c r="G11" s="28"/>
      <c r="H11" s="28"/>
      <c r="I11" s="28"/>
    </row>
    <row r="12" spans="1:9" ht="49.5" customHeight="1" x14ac:dyDescent="0.25">
      <c r="A12" s="25" t="s">
        <v>47</v>
      </c>
      <c r="B12" s="28" t="s">
        <v>46</v>
      </c>
      <c r="C12" s="28"/>
      <c r="D12" s="28"/>
      <c r="E12" s="28"/>
      <c r="F12" s="28"/>
      <c r="G12" s="28"/>
      <c r="H12" s="28"/>
      <c r="I12" s="28"/>
    </row>
    <row r="13" spans="1:9" ht="45.75" customHeight="1" x14ac:dyDescent="0.25">
      <c r="A13" s="27"/>
      <c r="B13" s="27"/>
      <c r="C13" s="27"/>
      <c r="D13" s="27"/>
      <c r="E13" s="27"/>
      <c r="F13" s="27"/>
      <c r="G13" s="27"/>
      <c r="H13" s="27"/>
      <c r="I13" s="27"/>
    </row>
  </sheetData>
  <sheetProtection password="CCEB" sheet="1" objects="1" scenarios="1"/>
  <mergeCells count="8">
    <mergeCell ref="B11:I11"/>
    <mergeCell ref="G1:I1"/>
    <mergeCell ref="B12:I12"/>
    <mergeCell ref="A2:I2"/>
    <mergeCell ref="B7:H7"/>
    <mergeCell ref="B8:H8"/>
    <mergeCell ref="B9:H9"/>
    <mergeCell ref="B10:H10"/>
  </mergeCells>
  <printOptions horizontalCentered="1"/>
  <pageMargins left="0.70866141732283472" right="0.31496062992125984" top="0.35433070866141736"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4" workbookViewId="0">
      <selection activeCell="C16" sqref="C16"/>
    </sheetView>
  </sheetViews>
  <sheetFormatPr defaultRowHeight="15" x14ac:dyDescent="0.25"/>
  <cols>
    <col min="2" max="2" width="58.7109375" customWidth="1"/>
    <col min="3" max="3" width="22.140625" customWidth="1"/>
  </cols>
  <sheetData>
    <row r="1" spans="1:3" ht="40.5" customHeight="1" x14ac:dyDescent="0.25">
      <c r="A1" s="33" t="s">
        <v>14</v>
      </c>
      <c r="B1" s="34"/>
      <c r="C1" s="35"/>
    </row>
    <row r="2" spans="1:3" ht="57.75" customHeight="1" x14ac:dyDescent="0.25">
      <c r="A2" s="36" t="s">
        <v>15</v>
      </c>
      <c r="B2" s="37"/>
      <c r="C2" s="38"/>
    </row>
    <row r="3" spans="1:3" ht="78.75" customHeight="1" x14ac:dyDescent="0.25">
      <c r="A3" s="6" t="s">
        <v>16</v>
      </c>
      <c r="B3" s="7" t="s">
        <v>17</v>
      </c>
      <c r="C3" s="8"/>
    </row>
    <row r="4" spans="1:3" ht="24.75" customHeight="1" x14ac:dyDescent="0.25">
      <c r="A4" s="6" t="s">
        <v>18</v>
      </c>
      <c r="B4" s="7" t="s">
        <v>19</v>
      </c>
      <c r="C4" s="8"/>
    </row>
    <row r="5" spans="1:3" ht="24" customHeight="1" x14ac:dyDescent="0.25">
      <c r="A5" s="6" t="s">
        <v>20</v>
      </c>
      <c r="B5" s="7" t="s">
        <v>21</v>
      </c>
      <c r="C5" s="9"/>
    </row>
    <row r="6" spans="1:3" ht="39.75" customHeight="1" x14ac:dyDescent="0.25">
      <c r="A6" s="10" t="s">
        <v>22</v>
      </c>
      <c r="B6" s="11" t="s">
        <v>23</v>
      </c>
      <c r="C6" s="10"/>
    </row>
    <row r="7" spans="1:3" ht="42" customHeight="1" x14ac:dyDescent="0.25">
      <c r="A7" s="10" t="s">
        <v>24</v>
      </c>
      <c r="B7" s="11" t="s">
        <v>25</v>
      </c>
      <c r="C7" s="10"/>
    </row>
    <row r="8" spans="1:3" ht="33" customHeight="1" x14ac:dyDescent="0.25">
      <c r="A8" s="10" t="s">
        <v>26</v>
      </c>
      <c r="B8" s="12" t="s">
        <v>27</v>
      </c>
      <c r="C8" s="10"/>
    </row>
    <row r="9" spans="1:3" x14ac:dyDescent="0.25">
      <c r="A9" s="13"/>
      <c r="B9" s="13"/>
      <c r="C9" s="13"/>
    </row>
    <row r="10" spans="1:3" x14ac:dyDescent="0.25">
      <c r="A10" s="13"/>
      <c r="B10" s="13"/>
      <c r="C10" s="13"/>
    </row>
    <row r="11" spans="1:3" x14ac:dyDescent="0.25">
      <c r="A11" s="13"/>
      <c r="B11" s="13"/>
      <c r="C11" s="13"/>
    </row>
    <row r="12" spans="1:3" x14ac:dyDescent="0.25">
      <c r="A12" s="13"/>
      <c r="B12" s="13"/>
      <c r="C12" s="13"/>
    </row>
    <row r="13" spans="1:3" x14ac:dyDescent="0.25">
      <c r="A13" s="13"/>
      <c r="B13" s="13"/>
      <c r="C13" s="13"/>
    </row>
    <row r="14" spans="1:3" x14ac:dyDescent="0.25">
      <c r="A14" s="13"/>
      <c r="B14" s="13"/>
      <c r="C14" s="13"/>
    </row>
    <row r="15" spans="1:3" x14ac:dyDescent="0.25">
      <c r="A15" s="13"/>
      <c r="B15" s="13"/>
      <c r="C15" s="13"/>
    </row>
    <row r="16" spans="1:3" x14ac:dyDescent="0.25">
      <c r="A16" s="13"/>
      <c r="B16" s="13"/>
      <c r="C16" s="13"/>
    </row>
    <row r="17" spans="1:3" x14ac:dyDescent="0.25">
      <c r="A17" s="13"/>
      <c r="B17" s="13"/>
      <c r="C17" s="13"/>
    </row>
    <row r="18" spans="1:3" x14ac:dyDescent="0.25">
      <c r="A18" s="13"/>
      <c r="B18" s="13"/>
      <c r="C18" s="13"/>
    </row>
    <row r="19" spans="1:3" x14ac:dyDescent="0.25">
      <c r="A19" s="13"/>
      <c r="B19" s="13"/>
      <c r="C19" s="13"/>
    </row>
    <row r="20" spans="1:3" x14ac:dyDescent="0.25">
      <c r="A20" s="13"/>
      <c r="B20" s="13"/>
      <c r="C20" s="13"/>
    </row>
    <row r="21" spans="1:3" x14ac:dyDescent="0.25">
      <c r="A21" s="13"/>
      <c r="B21" s="13"/>
      <c r="C21" s="13"/>
    </row>
    <row r="22" spans="1:3" x14ac:dyDescent="0.25">
      <c r="A22" s="13"/>
      <c r="B22" s="13"/>
      <c r="C22" s="13"/>
    </row>
    <row r="23" spans="1:3" x14ac:dyDescent="0.25">
      <c r="A23" s="13"/>
      <c r="B23" s="13"/>
      <c r="C23" s="13"/>
    </row>
    <row r="24" spans="1:3" x14ac:dyDescent="0.25">
      <c r="A24" s="13"/>
      <c r="B24" s="13"/>
      <c r="C24" s="13"/>
    </row>
    <row r="25" spans="1:3" x14ac:dyDescent="0.25">
      <c r="A25" s="13"/>
      <c r="B25" s="13"/>
      <c r="C25" s="13"/>
    </row>
    <row r="26" spans="1:3" x14ac:dyDescent="0.25">
      <c r="A26" s="13"/>
      <c r="B26" s="13"/>
      <c r="C26" s="13"/>
    </row>
    <row r="27" spans="1:3" x14ac:dyDescent="0.25">
      <c r="A27" s="13"/>
      <c r="B27" s="13"/>
      <c r="C27" s="13"/>
    </row>
    <row r="28" spans="1:3" ht="18" x14ac:dyDescent="0.25">
      <c r="A28" s="39" t="s">
        <v>28</v>
      </c>
      <c r="B28" s="39"/>
      <c r="C28" s="39"/>
    </row>
  </sheetData>
  <sheetProtection password="CCEB" sheet="1" objects="1" scenarios="1"/>
  <mergeCells count="3">
    <mergeCell ref="A1:C1"/>
    <mergeCell ref="A2:C2"/>
    <mergeCell ref="A28:C28"/>
  </mergeCells>
  <printOptions horizontalCentered="1"/>
  <pageMargins left="0.31496062992125984" right="0.31496062992125984" top="0.35433070866141736" bottom="0.35433070866141736"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opLeftCell="A9" workbookViewId="0">
      <selection activeCell="L10" sqref="L10"/>
    </sheetView>
  </sheetViews>
  <sheetFormatPr defaultRowHeight="15" x14ac:dyDescent="0.25"/>
  <cols>
    <col min="1" max="1" width="4.5703125" customWidth="1"/>
    <col min="2" max="2" width="21.28515625" customWidth="1"/>
    <col min="3" max="3" width="9.140625" customWidth="1"/>
    <col min="4" max="7" width="8.28515625" customWidth="1"/>
    <col min="9" max="9" width="13.85546875" customWidth="1"/>
  </cols>
  <sheetData>
    <row r="1" spans="1:9" ht="15.75" x14ac:dyDescent="0.25">
      <c r="G1" s="29" t="s">
        <v>49</v>
      </c>
      <c r="H1" s="29"/>
      <c r="I1" s="29"/>
    </row>
    <row r="2" spans="1:9" ht="50.25" customHeight="1" x14ac:dyDescent="0.25">
      <c r="A2" s="30" t="s">
        <v>48</v>
      </c>
      <c r="B2" s="30"/>
      <c r="C2" s="30"/>
      <c r="D2" s="30"/>
      <c r="E2" s="30"/>
      <c r="F2" s="30"/>
      <c r="G2" s="30"/>
      <c r="H2" s="30"/>
      <c r="I2" s="30"/>
    </row>
    <row r="3" spans="1:9" ht="75" x14ac:dyDescent="0.25">
      <c r="A3" s="14" t="s">
        <v>0</v>
      </c>
      <c r="B3" s="14" t="s">
        <v>1</v>
      </c>
      <c r="C3" s="14" t="s">
        <v>2</v>
      </c>
      <c r="D3" s="14" t="s">
        <v>3</v>
      </c>
      <c r="E3" s="14" t="s">
        <v>4</v>
      </c>
      <c r="F3" s="14" t="s">
        <v>5</v>
      </c>
      <c r="G3" s="14" t="s">
        <v>6</v>
      </c>
      <c r="H3" s="14" t="s">
        <v>7</v>
      </c>
      <c r="I3" s="15" t="s">
        <v>8</v>
      </c>
    </row>
    <row r="4" spans="1:9" ht="173.25" customHeight="1" x14ac:dyDescent="0.25">
      <c r="A4" s="26">
        <v>1</v>
      </c>
      <c r="B4" s="17" t="s">
        <v>37</v>
      </c>
      <c r="C4" s="19">
        <v>100000</v>
      </c>
      <c r="D4" s="20" t="s">
        <v>9</v>
      </c>
      <c r="E4" s="21">
        <v>81</v>
      </c>
      <c r="F4" s="21">
        <v>4.05</v>
      </c>
      <c r="G4" s="21">
        <v>0.85</v>
      </c>
      <c r="H4" s="21">
        <v>85.9</v>
      </c>
      <c r="I4" s="22">
        <f>C4*H4</f>
        <v>8590000</v>
      </c>
    </row>
    <row r="5" spans="1:9" ht="83.25" customHeight="1" x14ac:dyDescent="0.25">
      <c r="A5" s="26">
        <v>2</v>
      </c>
      <c r="B5" s="17" t="s">
        <v>41</v>
      </c>
      <c r="C5" s="19">
        <v>50000</v>
      </c>
      <c r="D5" s="20" t="s">
        <v>9</v>
      </c>
      <c r="E5" s="21">
        <v>12</v>
      </c>
      <c r="F5" s="21">
        <v>0.6</v>
      </c>
      <c r="G5" s="21">
        <v>0.13</v>
      </c>
      <c r="H5" s="21">
        <v>12.73</v>
      </c>
      <c r="I5" s="22">
        <f t="shared" ref="I5:I7" si="0">C5*H5</f>
        <v>636500</v>
      </c>
    </row>
    <row r="6" spans="1:9" ht="81" customHeight="1" x14ac:dyDescent="0.25">
      <c r="A6" s="26">
        <v>3</v>
      </c>
      <c r="B6" s="17" t="s">
        <v>42</v>
      </c>
      <c r="C6" s="19">
        <v>100000</v>
      </c>
      <c r="D6" s="20" t="s">
        <v>9</v>
      </c>
      <c r="E6" s="21" t="s">
        <v>40</v>
      </c>
      <c r="F6" s="21">
        <v>1.2</v>
      </c>
      <c r="G6" s="21">
        <v>0.25</v>
      </c>
      <c r="H6" s="21">
        <v>25.45</v>
      </c>
      <c r="I6" s="22">
        <f t="shared" si="0"/>
        <v>2545000</v>
      </c>
    </row>
    <row r="7" spans="1:9" ht="81" customHeight="1" x14ac:dyDescent="0.25">
      <c r="A7" s="26">
        <v>4</v>
      </c>
      <c r="B7" s="17" t="s">
        <v>43</v>
      </c>
      <c r="C7" s="19">
        <v>2000</v>
      </c>
      <c r="D7" s="20" t="s">
        <v>33</v>
      </c>
      <c r="E7" s="21">
        <v>145</v>
      </c>
      <c r="F7" s="21">
        <v>7.25</v>
      </c>
      <c r="G7" s="21">
        <v>1.52</v>
      </c>
      <c r="H7" s="21">
        <v>153.77000000000001</v>
      </c>
      <c r="I7" s="22">
        <f t="shared" si="0"/>
        <v>307540</v>
      </c>
    </row>
    <row r="8" spans="1:9" ht="20.100000000000001" customHeight="1" x14ac:dyDescent="0.25">
      <c r="A8" s="23"/>
      <c r="B8" s="31" t="s">
        <v>10</v>
      </c>
      <c r="C8" s="31"/>
      <c r="D8" s="31"/>
      <c r="E8" s="31"/>
      <c r="F8" s="31"/>
      <c r="G8" s="31"/>
      <c r="H8" s="31"/>
      <c r="I8" s="5">
        <f>SUM(I4:I7)</f>
        <v>12079040</v>
      </c>
    </row>
    <row r="9" spans="1:9" ht="20.100000000000001" customHeight="1" x14ac:dyDescent="0.25">
      <c r="A9" s="24"/>
      <c r="B9" s="32" t="s">
        <v>11</v>
      </c>
      <c r="C9" s="32"/>
      <c r="D9" s="32"/>
      <c r="E9" s="32"/>
      <c r="F9" s="32"/>
      <c r="G9" s="32"/>
      <c r="H9" s="32"/>
      <c r="I9" s="5">
        <f>ROUND((I8/1.01),0)</f>
        <v>11959446</v>
      </c>
    </row>
    <row r="10" spans="1:9" ht="20.100000000000001" customHeight="1" x14ac:dyDescent="0.25">
      <c r="A10" s="24"/>
      <c r="B10" s="32" t="s">
        <v>12</v>
      </c>
      <c r="C10" s="32"/>
      <c r="D10" s="32"/>
      <c r="E10" s="32"/>
      <c r="F10" s="32"/>
      <c r="G10" s="32"/>
      <c r="H10" s="32"/>
      <c r="I10" s="5">
        <f>ROUND((I9*0.03),0)</f>
        <v>358783</v>
      </c>
    </row>
    <row r="11" spans="1:9" ht="20.100000000000001" customHeight="1" x14ac:dyDescent="0.25">
      <c r="A11" s="16"/>
      <c r="B11" s="32" t="s">
        <v>13</v>
      </c>
      <c r="C11" s="32"/>
      <c r="D11" s="32"/>
      <c r="E11" s="32"/>
      <c r="F11" s="32"/>
      <c r="G11" s="32"/>
      <c r="H11" s="32"/>
      <c r="I11" s="5">
        <f>I8+I10</f>
        <v>12437823</v>
      </c>
    </row>
    <row r="12" spans="1:9" ht="60" customHeight="1" x14ac:dyDescent="0.25">
      <c r="A12" s="25" t="s">
        <v>45</v>
      </c>
      <c r="B12" s="40" t="s">
        <v>44</v>
      </c>
      <c r="C12" s="40"/>
      <c r="D12" s="40"/>
      <c r="E12" s="40"/>
      <c r="F12" s="40"/>
      <c r="G12" s="40"/>
      <c r="H12" s="40"/>
      <c r="I12" s="40"/>
    </row>
    <row r="13" spans="1:9" ht="45.75" customHeight="1" x14ac:dyDescent="0.25">
      <c r="A13" s="25" t="s">
        <v>47</v>
      </c>
      <c r="B13" s="28" t="s">
        <v>46</v>
      </c>
      <c r="C13" s="28"/>
      <c r="D13" s="28"/>
      <c r="E13" s="28"/>
      <c r="F13" s="28"/>
      <c r="G13" s="28"/>
      <c r="H13" s="28"/>
      <c r="I13" s="28"/>
    </row>
  </sheetData>
  <sheetProtection password="CCEB" sheet="1" objects="1" scenarios="1"/>
  <mergeCells count="8">
    <mergeCell ref="B13:I13"/>
    <mergeCell ref="G1:I1"/>
    <mergeCell ref="A2:I2"/>
    <mergeCell ref="B8:H8"/>
    <mergeCell ref="B9:H9"/>
    <mergeCell ref="B10:H10"/>
    <mergeCell ref="B11:H11"/>
    <mergeCell ref="B12:I12"/>
  </mergeCells>
  <printOptions horizontalCentered="1"/>
  <pageMargins left="0.70866141732283472" right="0.31496062992125984" top="0.55118110236220474" bottom="0.35433070866141736" header="0.31496062992125984" footer="0.31496062992125984"/>
  <pageSetup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Q4" sqref="Q4"/>
    </sheetView>
  </sheetViews>
  <sheetFormatPr defaultRowHeight="15" x14ac:dyDescent="0.25"/>
  <cols>
    <col min="1" max="1" width="4.5703125" customWidth="1"/>
    <col min="2" max="2" width="21.140625" customWidth="1"/>
    <col min="4" max="7" width="8.28515625" customWidth="1"/>
    <col min="9" max="9" width="13.7109375" customWidth="1"/>
  </cols>
  <sheetData>
    <row r="1" spans="1:9" ht="15.75" x14ac:dyDescent="0.25">
      <c r="G1" s="29" t="s">
        <v>52</v>
      </c>
      <c r="H1" s="29"/>
      <c r="I1" s="29"/>
    </row>
    <row r="2" spans="1:9" ht="31.5" customHeight="1" x14ac:dyDescent="0.25">
      <c r="A2" s="30" t="s">
        <v>53</v>
      </c>
      <c r="B2" s="30"/>
      <c r="C2" s="30"/>
      <c r="D2" s="30"/>
      <c r="E2" s="30"/>
      <c r="F2" s="30"/>
      <c r="G2" s="30"/>
      <c r="H2" s="30"/>
      <c r="I2" s="30"/>
    </row>
    <row r="3" spans="1:9" ht="75" x14ac:dyDescent="0.25">
      <c r="A3" s="1" t="s">
        <v>0</v>
      </c>
      <c r="B3" s="1" t="s">
        <v>1</v>
      </c>
      <c r="C3" s="1" t="s">
        <v>2</v>
      </c>
      <c r="D3" s="1" t="s">
        <v>3</v>
      </c>
      <c r="E3" s="1" t="s">
        <v>4</v>
      </c>
      <c r="F3" s="1" t="s">
        <v>5</v>
      </c>
      <c r="G3" s="1" t="s">
        <v>6</v>
      </c>
      <c r="H3" s="1" t="s">
        <v>7</v>
      </c>
      <c r="I3" s="2" t="s">
        <v>8</v>
      </c>
    </row>
    <row r="4" spans="1:9" ht="174.75" customHeight="1" x14ac:dyDescent="0.25">
      <c r="A4" s="18">
        <v>1</v>
      </c>
      <c r="B4" s="17" t="s">
        <v>50</v>
      </c>
      <c r="C4" s="19">
        <v>100000</v>
      </c>
      <c r="D4" s="20" t="s">
        <v>9</v>
      </c>
      <c r="E4" s="21">
        <v>81</v>
      </c>
      <c r="F4" s="21">
        <v>0</v>
      </c>
      <c r="G4" s="21">
        <v>0.81</v>
      </c>
      <c r="H4" s="21">
        <v>81.81</v>
      </c>
      <c r="I4" s="22">
        <v>8181000</v>
      </c>
    </row>
    <row r="5" spans="1:9" ht="82.5" customHeight="1" x14ac:dyDescent="0.25">
      <c r="A5" s="18">
        <v>2</v>
      </c>
      <c r="B5" s="17" t="s">
        <v>38</v>
      </c>
      <c r="C5" s="19">
        <v>50000</v>
      </c>
      <c r="D5" s="20" t="s">
        <v>9</v>
      </c>
      <c r="E5" s="21">
        <v>12</v>
      </c>
      <c r="F5" s="21">
        <v>0</v>
      </c>
      <c r="G5" s="21">
        <v>0.12</v>
      </c>
      <c r="H5" s="21">
        <v>12.12</v>
      </c>
      <c r="I5" s="22">
        <v>606000</v>
      </c>
    </row>
    <row r="6" spans="1:9" ht="81.75" customHeight="1" x14ac:dyDescent="0.25">
      <c r="A6" s="18">
        <v>3</v>
      </c>
      <c r="B6" s="17" t="s">
        <v>39</v>
      </c>
      <c r="C6" s="19">
        <v>100000</v>
      </c>
      <c r="D6" s="20" t="s">
        <v>9</v>
      </c>
      <c r="E6" s="20" t="s">
        <v>51</v>
      </c>
      <c r="F6" s="21">
        <v>0</v>
      </c>
      <c r="G6" s="20">
        <v>0.24</v>
      </c>
      <c r="H6" s="20">
        <v>24.24</v>
      </c>
      <c r="I6" s="22">
        <v>2424000</v>
      </c>
    </row>
    <row r="7" spans="1:9" x14ac:dyDescent="0.25">
      <c r="A7" s="23"/>
      <c r="B7" s="31" t="s">
        <v>10</v>
      </c>
      <c r="C7" s="31"/>
      <c r="D7" s="31"/>
      <c r="E7" s="31"/>
      <c r="F7" s="31"/>
      <c r="G7" s="31"/>
      <c r="H7" s="31"/>
      <c r="I7" s="5">
        <f>SUM(I3:I6)</f>
        <v>11211000</v>
      </c>
    </row>
    <row r="8" spans="1:9" x14ac:dyDescent="0.25">
      <c r="A8" s="24"/>
      <c r="B8" s="32" t="s">
        <v>11</v>
      </c>
      <c r="C8" s="32"/>
      <c r="D8" s="32"/>
      <c r="E8" s="32"/>
      <c r="F8" s="32"/>
      <c r="G8" s="32"/>
      <c r="H8" s="32"/>
      <c r="I8" s="5">
        <f>ROUND((I7/1.01),0)</f>
        <v>11100000</v>
      </c>
    </row>
    <row r="9" spans="1:9" x14ac:dyDescent="0.25">
      <c r="A9" s="24"/>
      <c r="B9" s="32" t="s">
        <v>12</v>
      </c>
      <c r="C9" s="32"/>
      <c r="D9" s="32"/>
      <c r="E9" s="32"/>
      <c r="F9" s="32"/>
      <c r="G9" s="32"/>
      <c r="H9" s="32"/>
      <c r="I9" s="5">
        <f>ROUND((I8*0.03),0)</f>
        <v>333000</v>
      </c>
    </row>
    <row r="10" spans="1:9" x14ac:dyDescent="0.25">
      <c r="A10" s="16"/>
      <c r="B10" s="32" t="s">
        <v>13</v>
      </c>
      <c r="C10" s="32"/>
      <c r="D10" s="32"/>
      <c r="E10" s="32"/>
      <c r="F10" s="32"/>
      <c r="G10" s="32"/>
      <c r="H10" s="32"/>
      <c r="I10" s="5">
        <f>I7+I9</f>
        <v>11544000</v>
      </c>
    </row>
    <row r="11" spans="1:9" ht="33.75" customHeight="1" x14ac:dyDescent="0.25">
      <c r="A11" s="25" t="s">
        <v>45</v>
      </c>
      <c r="B11" s="28" t="s">
        <v>54</v>
      </c>
      <c r="C11" s="28"/>
      <c r="D11" s="28"/>
      <c r="E11" s="28"/>
      <c r="F11" s="28"/>
      <c r="G11" s="28"/>
      <c r="H11" s="28"/>
      <c r="I11" s="28"/>
    </row>
    <row r="12" spans="1:9" ht="45" x14ac:dyDescent="0.25">
      <c r="A12" s="25" t="s">
        <v>47</v>
      </c>
      <c r="B12" s="28" t="s">
        <v>55</v>
      </c>
      <c r="C12" s="28"/>
      <c r="D12" s="28"/>
      <c r="E12" s="28"/>
      <c r="F12" s="28"/>
      <c r="G12" s="28"/>
      <c r="H12" s="28"/>
      <c r="I12" s="28"/>
    </row>
  </sheetData>
  <sheetProtection password="CCEB" sheet="1" objects="1" scenarios="1"/>
  <mergeCells count="8">
    <mergeCell ref="B11:I11"/>
    <mergeCell ref="B12:I12"/>
    <mergeCell ref="G1:I1"/>
    <mergeCell ref="A2:I2"/>
    <mergeCell ref="B7:H7"/>
    <mergeCell ref="B8:H8"/>
    <mergeCell ref="B9:H9"/>
    <mergeCell ref="B10:H10"/>
  </mergeCells>
  <printOptions horizontalCentered="1"/>
  <pageMargins left="0.70866141732283472" right="0.31496062992125984" top="0.55118110236220474" bottom="0.35433070866141736" header="0.31496062992125984" footer="0.31496062992125984"/>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Sheet2</vt:lpstr>
      <vt:lpstr>Sheet3</vt:lpstr>
      <vt:lpstr>Sheet4</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2018-01-15T09:57:30Z</dcterms:modified>
</cp:coreProperties>
</file>